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0CAD2324-B3E0-4FDC-8632-B8CC816921B1}" xr6:coauthVersionLast="47" xr6:coauthVersionMax="47" xr10:uidLastSave="{00000000-0000-0000-0000-000000000000}"/>
  <bookViews>
    <workbookView xWindow="28680" yWindow="-120" windowWidth="29040" windowHeight="16440" xr2:uid="{B45D071B-3E47-42D9-9417-F8E13396076F}"/>
  </bookViews>
  <sheets>
    <sheet name="Wycena karnetu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" l="1"/>
  <c r="E11" i="2"/>
  <c r="H11" i="2" s="1"/>
  <c r="H19" i="2"/>
  <c r="H20" i="2"/>
  <c r="H17" i="2"/>
  <c r="E14" i="2"/>
  <c r="G13" i="2"/>
  <c r="E13" i="2"/>
  <c r="G12" i="2"/>
  <c r="E12" i="2"/>
  <c r="F11" i="2" l="1"/>
  <c r="F13" i="2"/>
  <c r="H13" i="2" s="1"/>
  <c r="F12" i="2"/>
  <c r="H12" i="2" s="1"/>
  <c r="F14" i="2"/>
  <c r="H14" i="2" s="1"/>
  <c r="H15" i="2" l="1"/>
  <c r="H22" i="2" s="1"/>
</calcChain>
</file>

<file path=xl/sharedStrings.xml><?xml version="1.0" encoding="utf-8"?>
<sst xmlns="http://schemas.openxmlformats.org/spreadsheetml/2006/main" count="34" uniqueCount="34">
  <si>
    <t>Wartość towaru w PLN</t>
  </si>
  <si>
    <t>Stawka</t>
  </si>
  <si>
    <t>Cena jedn.</t>
  </si>
  <si>
    <t>Ilość</t>
  </si>
  <si>
    <t>Wartość</t>
  </si>
  <si>
    <t>Opłata stała</t>
  </si>
  <si>
    <t>Usprawnienie UE</t>
  </si>
  <si>
    <t>Usprawnienie tranzytowe</t>
  </si>
  <si>
    <t>Usprawnienie wwozowe</t>
  </si>
  <si>
    <t>maksymalna cena podróży</t>
  </si>
  <si>
    <t>PODAJ DANE w polach oznaczonych kolorem ZIELONYM</t>
  </si>
  <si>
    <t>KOSZT KARNETU</t>
  </si>
  <si>
    <t>KALKULACJA</t>
  </si>
  <si>
    <t>Kalkulacja karnetu</t>
  </si>
  <si>
    <t>nazwa waluty</t>
  </si>
  <si>
    <t>kod waluty</t>
  </si>
  <si>
    <t>kurs średni z dnia 2025.10.01</t>
  </si>
  <si>
    <t>dolar amerykański</t>
  </si>
  <si>
    <t>USD</t>
  </si>
  <si>
    <t>euro</t>
  </si>
  <si>
    <t>EUR</t>
  </si>
  <si>
    <t>frank szwajcarski</t>
  </si>
  <si>
    <t>CHF</t>
  </si>
  <si>
    <t>funt szterling</t>
  </si>
  <si>
    <t>GBP</t>
  </si>
  <si>
    <t>Wartości wyrażone w walucie [np. EUR] będą przeliczane na złote polskie [PLN] według średniego kursu waluty ogłoszonego przez Narodowy Bank Polski w Tabeli A z dnia 1 października roku poprzedzającego.</t>
  </si>
  <si>
    <t>Dla roku 2026 obowiązującą tabelą jest Tabela nr 190/A/NBP/2025 z dnia 2025-10-01.</t>
  </si>
  <si>
    <t>minimalna cena za wyjazd poza UE</t>
  </si>
  <si>
    <t>minimalna cena za wjazd do kraju docelowego</t>
  </si>
  <si>
    <t>minimalna cena za transfer</t>
  </si>
  <si>
    <t>Kalkulacja</t>
  </si>
  <si>
    <t>WYCENA KARNETU powyżej 12.000 zł</t>
  </si>
  <si>
    <t>Ile planujesz podróży</t>
  </si>
  <si>
    <t>Ile podróży przebiegnie przez kraje transferowe (poza 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</si>
</sst>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_-;\-* #,##0_-;_-* &quot;-&quot;??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4"/>
      <color theme="0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1"/>
      <color theme="0"/>
      <name val="Cambria"/>
      <family val="1"/>
      <charset val="238"/>
    </font>
    <font>
      <sz val="10"/>
      <color rgb="FF3B506C"/>
      <name val="Cambria"/>
      <family val="1"/>
      <charset val="238"/>
    </font>
    <font>
      <b/>
      <sz val="10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8"/>
      <color theme="1"/>
      <name val="Cambria"/>
      <family val="1"/>
      <charset val="238"/>
    </font>
    <font>
      <b/>
      <sz val="12"/>
      <color theme="0"/>
      <name val="Cambria"/>
      <family val="1"/>
      <charset val="238"/>
    </font>
    <font>
      <sz val="12"/>
      <color theme="1"/>
      <name val="Cambria"/>
      <family val="1"/>
      <charset val="238"/>
    </font>
    <font>
      <u/>
      <sz val="11"/>
      <color theme="10"/>
      <name val="Cambria"/>
      <family val="1"/>
      <charset val="238"/>
    </font>
    <font>
      <b/>
      <sz val="10"/>
      <name val="Cambr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44" fontId="4" fillId="0" borderId="0" xfId="0" applyNumberFormat="1" applyFont="1"/>
    <xf numFmtId="0" fontId="13" fillId="0" borderId="0" xfId="0" applyFont="1" applyAlignment="1">
      <alignment vertical="center" wrapText="1"/>
    </xf>
    <xf numFmtId="0" fontId="14" fillId="0" borderId="0" xfId="4" applyFont="1" applyAlignment="1">
      <alignment vertical="center"/>
    </xf>
    <xf numFmtId="0" fontId="4" fillId="0" borderId="8" xfId="0" applyFont="1" applyBorder="1"/>
    <xf numFmtId="0" fontId="4" fillId="0" borderId="9" xfId="0" applyFont="1" applyBorder="1"/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8" fillId="0" borderId="7" xfId="0" applyFont="1" applyBorder="1" applyAlignment="1">
      <alignment wrapText="1"/>
    </xf>
    <xf numFmtId="0" fontId="9" fillId="0" borderId="7" xfId="0" applyFont="1" applyBorder="1" applyAlignment="1">
      <alignment horizontal="center"/>
    </xf>
    <xf numFmtId="0" fontId="6" fillId="0" borderId="7" xfId="0" applyFont="1" applyBorder="1"/>
    <xf numFmtId="44" fontId="6" fillId="0" borderId="7" xfId="2" applyFont="1" applyBorder="1" applyProtection="1"/>
    <xf numFmtId="44" fontId="6" fillId="0" borderId="7" xfId="0" applyNumberFormat="1" applyFont="1" applyBorder="1"/>
    <xf numFmtId="164" fontId="6" fillId="0" borderId="7" xfId="0" applyNumberFormat="1" applyFont="1" applyBorder="1"/>
    <xf numFmtId="10" fontId="6" fillId="0" borderId="7" xfId="2" applyNumberFormat="1" applyFont="1" applyBorder="1" applyProtection="1"/>
    <xf numFmtId="10" fontId="6" fillId="0" borderId="7" xfId="0" applyNumberFormat="1" applyFont="1" applyBorder="1"/>
    <xf numFmtId="0" fontId="6" fillId="0" borderId="0" xfId="0" applyFont="1" applyAlignment="1">
      <alignment wrapText="1"/>
    </xf>
    <xf numFmtId="0" fontId="9" fillId="0" borderId="0" xfId="0" applyFont="1" applyAlignment="1">
      <alignment horizontal="right"/>
    </xf>
    <xf numFmtId="44" fontId="6" fillId="0" borderId="0" xfId="0" applyNumberFormat="1" applyFont="1"/>
    <xf numFmtId="44" fontId="11" fillId="0" borderId="7" xfId="2" applyFont="1" applyBorder="1" applyProtection="1"/>
    <xf numFmtId="0" fontId="11" fillId="0" borderId="0" xfId="0" applyFont="1" applyAlignment="1">
      <alignment wrapText="1"/>
    </xf>
    <xf numFmtId="44" fontId="11" fillId="0" borderId="0" xfId="2" applyFont="1" applyBorder="1" applyProtection="1"/>
    <xf numFmtId="44" fontId="12" fillId="5" borderId="6" xfId="0" applyNumberFormat="1" applyFont="1" applyFill="1" applyBorder="1"/>
    <xf numFmtId="0" fontId="4" fillId="0" borderId="1" xfId="0" applyFont="1" applyBorder="1"/>
    <xf numFmtId="0" fontId="4" fillId="0" borderId="2" xfId="0" applyFont="1" applyBorder="1" applyAlignment="1">
      <alignment wrapText="1"/>
    </xf>
    <xf numFmtId="0" fontId="4" fillId="0" borderId="2" xfId="0" applyFont="1" applyBorder="1"/>
    <xf numFmtId="0" fontId="4" fillId="0" borderId="3" xfId="0" applyFont="1" applyBorder="1"/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4" fillId="0" borderId="7" xfId="0" applyFont="1" applyBorder="1"/>
    <xf numFmtId="164" fontId="6" fillId="6" borderId="11" xfId="1" applyNumberFormat="1" applyFont="1" applyFill="1" applyBorder="1" applyAlignment="1" applyProtection="1">
      <alignment vertical="center"/>
      <protection locked="0"/>
    </xf>
    <xf numFmtId="164" fontId="6" fillId="6" borderId="12" xfId="1" applyNumberFormat="1" applyFont="1" applyFill="1" applyBorder="1" applyAlignment="1" applyProtection="1">
      <alignment vertical="center"/>
      <protection locked="0"/>
    </xf>
    <xf numFmtId="44" fontId="6" fillId="6" borderId="10" xfId="2" applyFont="1" applyFill="1" applyBorder="1" applyAlignment="1" applyProtection="1">
      <alignment vertical="center"/>
      <protection locked="0"/>
    </xf>
    <xf numFmtId="0" fontId="4" fillId="0" borderId="15" xfId="0" applyFont="1" applyBorder="1"/>
    <xf numFmtId="0" fontId="4" fillId="0" borderId="16" xfId="0" applyFont="1" applyBorder="1" applyAlignment="1">
      <alignment wrapText="1"/>
    </xf>
    <xf numFmtId="0" fontId="4" fillId="0" borderId="16" xfId="0" applyFont="1" applyBorder="1"/>
    <xf numFmtId="0" fontId="4" fillId="0" borderId="17" xfId="0" applyFont="1" applyBorder="1"/>
    <xf numFmtId="0" fontId="10" fillId="0" borderId="0" xfId="0" applyFont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0" fontId="14" fillId="0" borderId="9" xfId="4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5" fillId="5" borderId="4" xfId="0" applyFont="1" applyFill="1" applyBorder="1" applyAlignment="1">
      <alignment horizontal="right" wrapText="1"/>
    </xf>
    <xf numFmtId="0" fontId="5" fillId="5" borderId="5" xfId="0" applyFont="1" applyFill="1" applyBorder="1" applyAlignment="1">
      <alignment horizontal="right" wrapText="1"/>
    </xf>
    <xf numFmtId="0" fontId="13" fillId="0" borderId="0" xfId="0" applyFont="1" applyAlignment="1">
      <alignment horizontal="left" vertical="center" wrapText="1"/>
    </xf>
    <xf numFmtId="0" fontId="14" fillId="0" borderId="0" xfId="4" applyFont="1" applyBorder="1" applyAlignment="1" applyProtection="1">
      <alignment horizontal="left" vertical="center"/>
    </xf>
    <xf numFmtId="0" fontId="5" fillId="3" borderId="4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15" fillId="6" borderId="13" xfId="3" applyFont="1" applyFill="1" applyBorder="1" applyAlignment="1" applyProtection="1">
      <alignment horizontal="center" vertical="center" wrapText="1"/>
    </xf>
    <xf numFmtId="0" fontId="15" fillId="6" borderId="14" xfId="3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>
      <alignment horizontal="center" wrapText="1"/>
    </xf>
    <xf numFmtId="0" fontId="9" fillId="0" borderId="7" xfId="0" applyFont="1" applyBorder="1" applyAlignment="1">
      <alignment horizontal="center"/>
    </xf>
    <xf numFmtId="0" fontId="11" fillId="0" borderId="7" xfId="0" applyFont="1" applyBorder="1" applyAlignment="1">
      <alignment horizontal="right" wrapText="1"/>
    </xf>
  </cellXfs>
  <cellStyles count="5">
    <cellStyle name="Dobry" xfId="3" builtinId="26"/>
    <cellStyle name="Dziesiętny" xfId="1" builtinId="3"/>
    <cellStyle name="Hiperłącze" xfId="4" builtinId="8"/>
    <cellStyle name="Normalny" xfId="0" builtinId="0"/>
    <cellStyle name="Walutowy" xfId="2" builtinId="4"/>
  </cellStyles>
  <dxfs count="0"/>
  <tableStyles count="0" defaultTableStyle="TableStyleMedium2" defaultPivotStyle="PivotStyleLight16"/>
  <colors>
    <mruColors>
      <color rgb="FF44778A"/>
      <color rgb="FFCFDFB2"/>
      <color rgb="FF64B1A1"/>
      <color rgb="FF008D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bp.pl/archiwum-kursow/tabela-nr-190-a-nbp-2025-z-dnia-2025-10-0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BAD25-73E4-44F9-866A-0B0838B99C8D}">
  <dimension ref="B1:K34"/>
  <sheetViews>
    <sheetView tabSelected="1" zoomScaleNormal="100" workbookViewId="0">
      <selection activeCell="D5" sqref="D5"/>
    </sheetView>
  </sheetViews>
  <sheetFormatPr defaultColWidth="8.85546875" defaultRowHeight="14.25" x14ac:dyDescent="0.2"/>
  <cols>
    <col min="1" max="1" width="3.140625" style="1" customWidth="1"/>
    <col min="2" max="2" width="3.5703125" style="1" customWidth="1"/>
    <col min="3" max="3" width="51.7109375" style="2" customWidth="1"/>
    <col min="4" max="4" width="15.42578125" style="1" customWidth="1"/>
    <col min="5" max="6" width="12.5703125" style="1" customWidth="1"/>
    <col min="7" max="7" width="5.7109375" style="1" bestFit="1" customWidth="1"/>
    <col min="8" max="8" width="18.28515625" style="1" customWidth="1"/>
    <col min="9" max="9" width="3.7109375" style="1" customWidth="1"/>
    <col min="10" max="10" width="8.85546875" style="1"/>
    <col min="11" max="11" width="14.140625" style="1" bestFit="1" customWidth="1"/>
    <col min="12" max="16384" width="8.85546875" style="1"/>
  </cols>
  <sheetData>
    <row r="1" spans="2:11" ht="15" thickBot="1" x14ac:dyDescent="0.25"/>
    <row r="2" spans="2:11" ht="18.75" thickBot="1" x14ac:dyDescent="0.3">
      <c r="B2" s="49" t="s">
        <v>31</v>
      </c>
      <c r="C2" s="50"/>
      <c r="D2" s="50"/>
      <c r="E2" s="50"/>
      <c r="F2" s="50"/>
      <c r="G2" s="50"/>
      <c r="H2" s="50"/>
      <c r="I2" s="51"/>
    </row>
    <row r="3" spans="2:11" ht="15" thickBot="1" x14ac:dyDescent="0.25">
      <c r="B3" s="6"/>
      <c r="D3" s="2"/>
      <c r="E3" s="2"/>
      <c r="F3" s="2"/>
      <c r="G3" s="2"/>
      <c r="H3" s="2"/>
      <c r="I3" s="7"/>
    </row>
    <row r="4" spans="2:11" ht="15" customHeight="1" thickBot="1" x14ac:dyDescent="0.25">
      <c r="B4" s="6"/>
      <c r="C4" s="52" t="s">
        <v>10</v>
      </c>
      <c r="D4" s="53"/>
      <c r="I4" s="7"/>
    </row>
    <row r="5" spans="2:11" ht="15" customHeight="1" x14ac:dyDescent="0.2">
      <c r="B5" s="6"/>
      <c r="C5" s="8" t="s">
        <v>0</v>
      </c>
      <c r="D5" s="35">
        <v>50000</v>
      </c>
      <c r="I5" s="7"/>
    </row>
    <row r="6" spans="2:11" ht="15" customHeight="1" x14ac:dyDescent="0.2">
      <c r="B6" s="6"/>
      <c r="C6" s="9" t="s">
        <v>32</v>
      </c>
      <c r="D6" s="33">
        <v>1</v>
      </c>
      <c r="I6" s="7"/>
    </row>
    <row r="7" spans="2:11" ht="15" thickBot="1" x14ac:dyDescent="0.25">
      <c r="B7" s="6"/>
      <c r="C7" s="10" t="s">
        <v>33</v>
      </c>
      <c r="D7" s="34">
        <v>0</v>
      </c>
      <c r="I7" s="7"/>
    </row>
    <row r="8" spans="2:11" x14ac:dyDescent="0.2">
      <c r="B8" s="6"/>
      <c r="I8" s="7"/>
    </row>
    <row r="9" spans="2:11" x14ac:dyDescent="0.2">
      <c r="B9" s="6"/>
      <c r="C9" s="54" t="s">
        <v>12</v>
      </c>
      <c r="D9" s="54"/>
      <c r="E9" s="54"/>
      <c r="F9" s="54"/>
      <c r="G9" s="54"/>
      <c r="H9" s="54"/>
      <c r="I9" s="7"/>
    </row>
    <row r="10" spans="2:11" x14ac:dyDescent="0.2">
      <c r="B10" s="6"/>
      <c r="C10" s="11"/>
      <c r="D10" s="12" t="s">
        <v>1</v>
      </c>
      <c r="E10" s="12" t="s">
        <v>30</v>
      </c>
      <c r="F10" s="12" t="s">
        <v>2</v>
      </c>
      <c r="G10" s="12" t="s">
        <v>3</v>
      </c>
      <c r="H10" s="12" t="s">
        <v>4</v>
      </c>
      <c r="I10" s="7"/>
    </row>
    <row r="11" spans="2:11" ht="15" customHeight="1" x14ac:dyDescent="0.2">
      <c r="B11" s="6"/>
      <c r="C11" s="13" t="s">
        <v>5</v>
      </c>
      <c r="D11" s="14">
        <v>628</v>
      </c>
      <c r="E11" s="15">
        <f>D11</f>
        <v>628</v>
      </c>
      <c r="F11" s="15">
        <f>E11</f>
        <v>628</v>
      </c>
      <c r="G11" s="16">
        <v>1</v>
      </c>
      <c r="H11" s="15">
        <f>E11*G11</f>
        <v>628</v>
      </c>
      <c r="I11" s="7"/>
    </row>
    <row r="12" spans="2:11" x14ac:dyDescent="0.2">
      <c r="B12" s="6"/>
      <c r="C12" s="13" t="s">
        <v>6</v>
      </c>
      <c r="D12" s="17">
        <v>1.5E-3</v>
      </c>
      <c r="E12" s="15">
        <f>D5*D12</f>
        <v>75</v>
      </c>
      <c r="F12" s="15">
        <f>IF(E12&lt;H18,H18,E12)</f>
        <v>100</v>
      </c>
      <c r="G12" s="16">
        <f>D6</f>
        <v>1</v>
      </c>
      <c r="H12" s="15">
        <f>F12*G12</f>
        <v>100</v>
      </c>
      <c r="I12" s="7"/>
    </row>
    <row r="13" spans="2:11" x14ac:dyDescent="0.2">
      <c r="B13" s="6"/>
      <c r="C13" s="13" t="s">
        <v>7</v>
      </c>
      <c r="D13" s="17">
        <v>1.5E-3</v>
      </c>
      <c r="E13" s="15">
        <f>D5*D13</f>
        <v>75</v>
      </c>
      <c r="F13" s="15">
        <f>IF(E13&lt;H19,H19,E13)</f>
        <v>75</v>
      </c>
      <c r="G13" s="16">
        <f>D7</f>
        <v>0</v>
      </c>
      <c r="H13" s="15">
        <f t="shared" ref="H13:H14" si="0">F13*G13</f>
        <v>0</v>
      </c>
      <c r="I13" s="7"/>
    </row>
    <row r="14" spans="2:11" x14ac:dyDescent="0.2">
      <c r="B14" s="6"/>
      <c r="C14" s="13" t="s">
        <v>8</v>
      </c>
      <c r="D14" s="18">
        <v>2.5000000000000001E-3</v>
      </c>
      <c r="E14" s="15">
        <f>D5*D14</f>
        <v>125</v>
      </c>
      <c r="F14" s="15">
        <f>IF(E14&lt;H20,H20,E14)</f>
        <v>125</v>
      </c>
      <c r="G14" s="16">
        <f>D6</f>
        <v>1</v>
      </c>
      <c r="H14" s="15">
        <f t="shared" si="0"/>
        <v>125</v>
      </c>
      <c r="I14" s="7"/>
    </row>
    <row r="15" spans="2:11" x14ac:dyDescent="0.2">
      <c r="B15" s="6"/>
      <c r="C15" s="19"/>
      <c r="E15" s="55" t="s">
        <v>13</v>
      </c>
      <c r="F15" s="55"/>
      <c r="G15" s="55"/>
      <c r="H15" s="15">
        <f>SUM(H11:H14)</f>
        <v>853</v>
      </c>
      <c r="I15" s="7"/>
      <c r="K15" s="3"/>
    </row>
    <row r="16" spans="2:11" x14ac:dyDescent="0.2">
      <c r="B16" s="6"/>
      <c r="C16" s="19"/>
      <c r="D16" s="20"/>
      <c r="E16" s="20"/>
      <c r="F16" s="20"/>
      <c r="G16" s="20"/>
      <c r="H16" s="21"/>
      <c r="I16" s="7"/>
    </row>
    <row r="17" spans="2:11" ht="14.45" customHeight="1" x14ac:dyDescent="0.2">
      <c r="B17" s="6"/>
      <c r="D17" s="56" t="s">
        <v>9</v>
      </c>
      <c r="E17" s="56"/>
      <c r="F17" s="56"/>
      <c r="G17" s="56"/>
      <c r="H17" s="22">
        <f>D6*3000</f>
        <v>3000</v>
      </c>
      <c r="I17" s="7"/>
    </row>
    <row r="18" spans="2:11" ht="14.45" customHeight="1" x14ac:dyDescent="0.2">
      <c r="B18" s="6"/>
      <c r="D18" s="56" t="s">
        <v>27</v>
      </c>
      <c r="E18" s="56"/>
      <c r="F18" s="56"/>
      <c r="G18" s="56"/>
      <c r="H18" s="22">
        <v>100</v>
      </c>
      <c r="I18" s="7"/>
    </row>
    <row r="19" spans="2:11" ht="14.45" customHeight="1" x14ac:dyDescent="0.2">
      <c r="B19" s="6"/>
      <c r="D19" s="56" t="s">
        <v>29</v>
      </c>
      <c r="E19" s="56"/>
      <c r="F19" s="56"/>
      <c r="G19" s="56"/>
      <c r="H19" s="22">
        <f>H18/2</f>
        <v>50</v>
      </c>
      <c r="I19" s="7"/>
    </row>
    <row r="20" spans="2:11" ht="14.45" customHeight="1" x14ac:dyDescent="0.2">
      <c r="B20" s="6"/>
      <c r="D20" s="56" t="s">
        <v>28</v>
      </c>
      <c r="E20" s="56"/>
      <c r="F20" s="56"/>
      <c r="G20" s="56"/>
      <c r="H20" s="22">
        <f>H18</f>
        <v>100</v>
      </c>
      <c r="I20" s="7"/>
    </row>
    <row r="21" spans="2:11" ht="15" thickBot="1" x14ac:dyDescent="0.25">
      <c r="B21" s="6"/>
      <c r="C21" s="23"/>
      <c r="D21" s="24"/>
      <c r="E21" s="20"/>
      <c r="F21" s="20"/>
      <c r="G21" s="20"/>
      <c r="H21" s="21"/>
      <c r="I21" s="7"/>
    </row>
    <row r="22" spans="2:11" ht="18" customHeight="1" thickBot="1" x14ac:dyDescent="0.3">
      <c r="B22" s="6"/>
      <c r="C22" s="19"/>
      <c r="D22" s="45" t="s">
        <v>11</v>
      </c>
      <c r="E22" s="46"/>
      <c r="F22" s="46"/>
      <c r="G22" s="46"/>
      <c r="H22" s="25">
        <f>ROUND(IF(H15&gt;H17,H17,H15),-1)</f>
        <v>850</v>
      </c>
      <c r="I22" s="7"/>
    </row>
    <row r="23" spans="2:11" ht="15" thickBot="1" x14ac:dyDescent="0.25">
      <c r="B23" s="26"/>
      <c r="C23" s="27"/>
      <c r="D23" s="28"/>
      <c r="E23" s="28"/>
      <c r="F23" s="28"/>
      <c r="G23" s="28"/>
      <c r="H23" s="28"/>
      <c r="I23" s="29"/>
    </row>
    <row r="24" spans="2:11" ht="15" thickBot="1" x14ac:dyDescent="0.25"/>
    <row r="25" spans="2:11" x14ac:dyDescent="0.2">
      <c r="B25" s="36"/>
      <c r="C25" s="37"/>
      <c r="D25" s="38"/>
      <c r="E25" s="38"/>
      <c r="F25" s="38"/>
      <c r="G25" s="38"/>
      <c r="H25" s="38"/>
      <c r="I25" s="39"/>
    </row>
    <row r="26" spans="2:11" ht="57" x14ac:dyDescent="0.2">
      <c r="B26" s="6"/>
      <c r="C26" s="30" t="s">
        <v>14</v>
      </c>
      <c r="D26" s="31" t="s">
        <v>15</v>
      </c>
      <c r="E26" s="31" t="s">
        <v>16</v>
      </c>
      <c r="F26" s="40"/>
      <c r="I26" s="7"/>
    </row>
    <row r="27" spans="2:11" x14ac:dyDescent="0.2">
      <c r="B27" s="6"/>
      <c r="C27" s="32" t="s">
        <v>17</v>
      </c>
      <c r="D27" s="32" t="s">
        <v>18</v>
      </c>
      <c r="E27" s="32">
        <v>3.6244999999999998</v>
      </c>
      <c r="I27" s="7"/>
    </row>
    <row r="28" spans="2:11" x14ac:dyDescent="0.2">
      <c r="B28" s="6"/>
      <c r="C28" s="32" t="s">
        <v>19</v>
      </c>
      <c r="D28" s="32" t="s">
        <v>20</v>
      </c>
      <c r="E28" s="32">
        <v>4.2586000000000004</v>
      </c>
      <c r="I28" s="7"/>
    </row>
    <row r="29" spans="2:11" x14ac:dyDescent="0.2">
      <c r="B29" s="6"/>
      <c r="C29" s="32" t="s">
        <v>21</v>
      </c>
      <c r="D29" s="32" t="s">
        <v>22</v>
      </c>
      <c r="E29" s="32">
        <v>4.5541999999999998</v>
      </c>
      <c r="I29" s="7"/>
    </row>
    <row r="30" spans="2:11" x14ac:dyDescent="0.2">
      <c r="B30" s="6"/>
      <c r="C30" s="32" t="s">
        <v>23</v>
      </c>
      <c r="D30" s="32" t="s">
        <v>24</v>
      </c>
      <c r="E30" s="32">
        <v>4.8811999999999998</v>
      </c>
      <c r="I30" s="7"/>
    </row>
    <row r="31" spans="2:11" x14ac:dyDescent="0.2">
      <c r="B31" s="6"/>
      <c r="C31" s="1"/>
      <c r="I31" s="7"/>
    </row>
    <row r="32" spans="2:11" ht="46.9" customHeight="1" x14ac:dyDescent="0.2">
      <c r="B32" s="6"/>
      <c r="C32" s="47" t="s">
        <v>25</v>
      </c>
      <c r="D32" s="47"/>
      <c r="E32" s="47"/>
      <c r="F32" s="47"/>
      <c r="G32" s="47"/>
      <c r="H32" s="47"/>
      <c r="I32" s="41"/>
      <c r="J32" s="4"/>
      <c r="K32" s="4"/>
    </row>
    <row r="33" spans="2:11" x14ac:dyDescent="0.2">
      <c r="B33" s="6"/>
      <c r="C33" s="48" t="s">
        <v>26</v>
      </c>
      <c r="D33" s="48"/>
      <c r="E33" s="48"/>
      <c r="F33" s="48"/>
      <c r="G33" s="48"/>
      <c r="H33" s="48"/>
      <c r="I33" s="42"/>
      <c r="J33" s="5"/>
      <c r="K33" s="5"/>
    </row>
    <row r="34" spans="2:11" ht="15.75" thickBot="1" x14ac:dyDescent="0.3">
      <c r="B34" s="26"/>
      <c r="C34" s="43"/>
      <c r="D34" s="43"/>
      <c r="E34" s="43"/>
      <c r="F34" s="43"/>
      <c r="G34" s="43"/>
      <c r="H34" s="43"/>
      <c r="I34" s="44"/>
      <c r="J34"/>
      <c r="K34"/>
    </row>
  </sheetData>
  <sheetProtection algorithmName="SHA-512" hashValue="L6n5BWV1St2QHaBagFsA/Sog76U69CZRQnETLeHusuzQK+zth4OHQIYQlRxL+JdMH3HeoyKiJmPtDQC9z4NV8Q==" saltValue="+xNaB2YuA2X4yVPYcik01A==" spinCount="100000" sheet="1" objects="1" scenarios="1"/>
  <mergeCells count="11">
    <mergeCell ref="D22:G22"/>
    <mergeCell ref="C32:H32"/>
    <mergeCell ref="C33:H33"/>
    <mergeCell ref="B2:I2"/>
    <mergeCell ref="C4:D4"/>
    <mergeCell ref="C9:H9"/>
    <mergeCell ref="E15:G15"/>
    <mergeCell ref="D17:G17"/>
    <mergeCell ref="D18:G18"/>
    <mergeCell ref="D20:G20"/>
    <mergeCell ref="D19:G19"/>
  </mergeCells>
  <dataValidations count="2">
    <dataValidation type="whole" allowBlank="1" showInputMessage="1" showErrorMessage="1" error="Maksymalna ilość podróży to 8" sqref="D6" xr:uid="{6D90FEE0-B6AC-4239-A6D5-6906AACB3752}">
      <formula1>1</formula1>
      <formula2>8</formula2>
    </dataValidation>
    <dataValidation type="whole" allowBlank="1" showInputMessage="1" showErrorMessage="1" error="Maksymalna ilość podróży to 8" sqref="D7" xr:uid="{96B59D0F-1EB5-4962-8288-58A3CDAFF73B}">
      <formula1>0</formula1>
      <formula2>8</formula2>
    </dataValidation>
  </dataValidations>
  <hyperlinks>
    <hyperlink ref="C33" r:id="rId1" display="https://nbp.pl/archiwum-kursow/tabela-nr-190-a-nbp-2025-z-dnia-2025-10-01/" xr:uid="{1A4F4FFD-84C9-4ED9-A3AF-10F611DD2468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Wycena karnetu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2025-12-17T13:54:38Z</dcterms:created>
  <dcterms:modified xsi:type="dcterms:W3CDTF">2025-12-19T14:32:35Z</dcterms:modified>
</cp:coreProperties>
</file>